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-server4\информация\Аналитические и информационные материалы\Аналитические записки\2024\АНАЛИТИКА К ЗАКОНОПРОЕКТАМ\14 СЕССИЯ\Поправки по бюджету март\"/>
    </mc:Choice>
  </mc:AlternateContent>
  <bookViews>
    <workbookView xWindow="-120" yWindow="-120" windowWidth="29040" windowHeight="15840"/>
  </bookViews>
  <sheets>
    <sheet name="Приложение 4" sheetId="20" r:id="rId1"/>
  </sheets>
  <definedNames>
    <definedName name="_xlnm.Print_Area" localSheetId="0">'Приложение 4'!$A$1:$F$30</definedName>
  </definedNames>
  <calcPr calcId="152511"/>
</workbook>
</file>

<file path=xl/calcChain.xml><?xml version="1.0" encoding="utf-8"?>
<calcChain xmlns="http://schemas.openxmlformats.org/spreadsheetml/2006/main">
  <c r="F12" i="20" l="1"/>
  <c r="F13" i="20"/>
  <c r="F14" i="20"/>
  <c r="F15" i="20"/>
  <c r="F19" i="20"/>
  <c r="F20" i="20"/>
  <c r="F21" i="20"/>
  <c r="F22" i="20"/>
  <c r="F23" i="20"/>
  <c r="F24" i="20"/>
  <c r="F25" i="20"/>
  <c r="F26" i="20"/>
  <c r="F28" i="20"/>
  <c r="D13" i="20"/>
  <c r="D15" i="20"/>
  <c r="F8" i="20"/>
  <c r="F9" i="20"/>
  <c r="F10" i="20"/>
  <c r="F11" i="20"/>
  <c r="D12" i="20" l="1"/>
  <c r="D11" i="20"/>
  <c r="D9" i="20"/>
  <c r="D8" i="20"/>
  <c r="C18" i="20"/>
  <c r="C29" i="20" s="1"/>
  <c r="C27" i="20"/>
  <c r="F18" i="20" l="1"/>
  <c r="F29" i="20"/>
  <c r="D29" i="20"/>
  <c r="F27" i="20"/>
  <c r="C7" i="20"/>
  <c r="C6" i="20" l="1"/>
  <c r="F7" i="20"/>
  <c r="D7" i="20"/>
  <c r="C16" i="20" l="1"/>
  <c r="D6" i="20"/>
  <c r="F6" i="20"/>
  <c r="F16" i="20" l="1"/>
  <c r="D16" i="20"/>
</calcChain>
</file>

<file path=xl/sharedStrings.xml><?xml version="1.0" encoding="utf-8"?>
<sst xmlns="http://schemas.openxmlformats.org/spreadsheetml/2006/main" count="43" uniqueCount="43">
  <si>
    <t>№ п/п</t>
  </si>
  <si>
    <t>Наименование</t>
  </si>
  <si>
    <t>* 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</si>
  <si>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</si>
  <si>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 xml:space="preserve">        – транспортный налог</t>
  </si>
  <si>
    <t xml:space="preserve">        – иные доходы</t>
  </si>
  <si>
    <t>Итого</t>
  </si>
  <si>
    <t xml:space="preserve">        – денежные взыскания (штрафы) за нарушение законодательства Российской Федерации о безопасности дорожного движения</t>
  </si>
  <si>
    <t xml:space="preserve">        –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</si>
  <si>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       – доходы от эксплуатации и использования имущества автомобильных дорог, находящихся в собственности субъектов Российской Федерации</t>
  </si>
  <si>
    <t>Государственная программа Удмуртской Республики «Развитие транспортной системы Удмуртской Республики»</t>
  </si>
  <si>
    <t>1.1</t>
  </si>
  <si>
    <t>1.1.1</t>
  </si>
  <si>
    <t>1.1.2</t>
  </si>
  <si>
    <t>Уплата земельного налога и налога на имущество</t>
  </si>
  <si>
    <t>1.1.3</t>
  </si>
  <si>
    <t>1.1.4</t>
  </si>
  <si>
    <t>1.1.5</t>
  </si>
  <si>
    <t>Содержание учреждений, осуществляющих управление автомобильными дорогами</t>
  </si>
  <si>
    <t>1.2</t>
  </si>
  <si>
    <t>2</t>
  </si>
  <si>
    <t>Обслуживание долговых обязательств, связанных с использованием бюджетных кредитов, полученных из федерального бюджета</t>
  </si>
  <si>
    <t>3</t>
  </si>
  <si>
    <t>Итого:</t>
  </si>
  <si>
    <t xml:space="preserve">        –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счёт средств дорожных фондов субъектов Российской Федерации, либо в связи с уклонением от заключения таких контрактов или иных договоров</t>
  </si>
  <si>
    <t>Субсидии из бюджета Удмуртской Республики  на возмещение затрат юридическим лицам, заключившим  концессионное соглашение с Удмуртской Республикой, предусматривающее строительство и эксплуатацию на платной основе  мостовых переходов</t>
  </si>
  <si>
    <t xml:space="preserve">        – 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</si>
  <si>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 xml:space="preserve">       – субсидии бюджетам субъектов Российской Федерации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</si>
  <si>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Осуществление  дорожной деятельности в отношении автомобильных дорог общего пользования регионального или межмуниципального значения Удмуртской Республики</t>
  </si>
  <si>
    <t>Субсидии и иные межбюджетные трансферты из бюджета Удмуртской Республики местным бюджетам на осуществление дорожной деятельности</t>
  </si>
  <si>
    <t xml:space="preserve">Финансовое обеспечение дорожной деятельности в рамках реализации национального проекта «Безопасные качественные дороги» </t>
  </si>
  <si>
    <t>Иные расходы, связанные с дорожной деятельностью и управлением дорожным хозяйством Удмуртской Республики</t>
  </si>
  <si>
    <t>Комплекс процессных мероприятий «Осуществление дорожной деятельности»</t>
  </si>
  <si>
    <t xml:space="preserve">        – субсидии бюджетам субъектов Российской Федерации на приведение в нормативное состояние автомобильных дорог и искусственных дорожных сооружений</t>
  </si>
  <si>
    <t xml:space="preserve">         – неиспользованные бюджетные ассигнования по состоянию 
на 1 января 2024 года</t>
  </si>
  <si>
    <t>Первоначальная редакция Закона о бюджете УР от 25.12.2023 г. 
№ 115-РЗ</t>
  </si>
  <si>
    <t>Темп роста к первоначальной редакции закона о бюджете УР, %</t>
  </si>
  <si>
    <t>Приложение № 4
к Аналитической записке</t>
  </si>
  <si>
    <t>АНАЛИЗ ИЗМЕНЕНИЙ</t>
  </si>
  <si>
    <t>Предлагаемые изменения (законопроект от 
14.03.2024 
№ 1707-7зп)</t>
  </si>
  <si>
    <t>Бюджет УР с изменениями
 по законопроекту от 14.03.2024
№ 1707-7зп</t>
  </si>
  <si>
    <t>рублей</t>
  </si>
  <si>
    <t xml:space="preserve">дорожного фонда Удмуртской Республики в разрезе государственных программ на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</si>
</sst>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_р_._-;\-* #,##0.0_р_._-;_-* &quot;-&quot;?_р_._-;_-@_-"/>
    <numFmt numFmtId="166" formatCode="#,##0.0"/>
    <numFmt numFmtId="167" formatCode="_-* #,##0.0\ _₽_-;\-* #,##0.0\ _₽_-;_-* &quot;-&quot;?\ _₽_-;_-@_-"/>
    <numFmt numFmtId="168" formatCode="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/>
    <xf numFmtId="0" fontId="20" fillId="0" borderId="0" xfId="0" applyFont="1"/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166" fontId="20" fillId="0" borderId="0" xfId="0" applyNumberFormat="1" applyFont="1"/>
    <xf numFmtId="0" fontId="21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65" fontId="24" fillId="0" borderId="0" xfId="0" applyNumberFormat="1" applyFont="1" applyAlignment="1">
      <alignment vertical="center"/>
    </xf>
    <xf numFmtId="0" fontId="21" fillId="0" borderId="0" xfId="0" applyFont="1"/>
    <xf numFmtId="167" fontId="21" fillId="0" borderId="0" xfId="0" applyNumberFormat="1" applyFont="1"/>
    <xf numFmtId="4" fontId="21" fillId="0" borderId="10" xfId="0" applyNumberFormat="1" applyFont="1" applyBorder="1" applyAlignment="1">
      <alignment vertical="center" wrapText="1"/>
    </xf>
    <xf numFmtId="164" fontId="24" fillId="0" borderId="0" xfId="46" applyFont="1" applyFill="1" applyBorder="1" applyAlignment="1">
      <alignment horizontal="right" vertical="center" wrapText="1"/>
    </xf>
    <xf numFmtId="164" fontId="24" fillId="0" borderId="0" xfId="46" applyFont="1" applyBorder="1" applyAlignment="1">
      <alignment horizontal="right" vertical="center" wrapText="1"/>
    </xf>
    <xf numFmtId="164" fontId="24" fillId="24" borderId="0" xfId="46" applyFont="1" applyFill="1" applyBorder="1" applyAlignment="1">
      <alignment horizontal="right" vertical="center" wrapText="1"/>
    </xf>
    <xf numFmtId="164" fontId="23" fillId="0" borderId="0" xfId="46" applyFont="1" applyBorder="1" applyAlignment="1">
      <alignment horizontal="right" vertical="center" wrapText="1"/>
    </xf>
    <xf numFmtId="4" fontId="25" fillId="0" borderId="0" xfId="0" applyNumberFormat="1" applyFont="1" applyAlignment="1">
      <alignment horizontal="right" vertical="center" wrapText="1"/>
    </xf>
    <xf numFmtId="4" fontId="20" fillId="0" borderId="0" xfId="0" applyNumberFormat="1" applyFont="1"/>
    <xf numFmtId="4" fontId="20" fillId="0" borderId="0" xfId="0" applyNumberFormat="1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168" fontId="20" fillId="0" borderId="0" xfId="0" applyNumberFormat="1" applyFont="1"/>
    <xf numFmtId="168" fontId="26" fillId="0" borderId="0" xfId="0" applyNumberFormat="1" applyFont="1"/>
    <xf numFmtId="4" fontId="26" fillId="0" borderId="0" xfId="0" applyNumberFormat="1" applyFont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166" fontId="21" fillId="0" borderId="10" xfId="0" applyNumberFormat="1" applyFont="1" applyBorder="1" applyAlignment="1">
      <alignment vertical="center" wrapText="1"/>
    </xf>
    <xf numFmtId="166" fontId="22" fillId="0" borderId="10" xfId="0" applyNumberFormat="1" applyFont="1" applyBorder="1" applyAlignment="1">
      <alignment vertical="center" wrapText="1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horizontal="center"/>
    </xf>
    <xf numFmtId="0" fontId="0" fillId="0" borderId="0" xfId="0" applyFont="1" applyFill="1" applyAlignment="1">
      <alignment vertical="top" wrapText="1"/>
    </xf>
    <xf numFmtId="0" fontId="29" fillId="0" borderId="0" xfId="0" applyFont="1" applyAlignment="1">
      <alignment vertical="top" wrapText="1"/>
    </xf>
    <xf numFmtId="2" fontId="24" fillId="24" borderId="0" xfId="0" applyNumberFormat="1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2" fontId="24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right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39"/>
    <cellStyle name="Примечание 2 2" xfId="40"/>
    <cellStyle name="Примечание 2 3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Финансовый" xfId="46" builtinId="3"/>
    <cellStyle name="Финансовый 2 2" xfId="47"/>
    <cellStyle name="Финансовый 2 3" xfId="48"/>
    <cellStyle name="Хороший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Normal="100" zoomScaleSheetLayoutView="100" workbookViewId="0">
      <selection activeCell="B5" sqref="B5"/>
    </sheetView>
  </sheetViews>
  <sheetFormatPr defaultColWidth="9.109375" defaultRowHeight="15.6" x14ac:dyDescent="0.3"/>
  <cols>
    <col min="1" max="1" width="9.6640625" style="2" customWidth="1"/>
    <col min="2" max="2" width="66.6640625" style="1" customWidth="1"/>
    <col min="3" max="3" width="23" style="1" customWidth="1"/>
    <col min="4" max="5" width="22.6640625" style="1" customWidth="1"/>
    <col min="6" max="6" width="21.33203125" style="1" customWidth="1"/>
    <col min="7" max="16384" width="9.109375" style="1"/>
  </cols>
  <sheetData>
    <row r="1" spans="1:8" s="33" customFormat="1" ht="36" customHeight="1" x14ac:dyDescent="0.35">
      <c r="A1" s="31"/>
      <c r="B1" s="32"/>
      <c r="C1" s="32"/>
      <c r="D1" s="32"/>
      <c r="E1" s="38" t="s">
        <v>37</v>
      </c>
      <c r="F1" s="38"/>
      <c r="H1" s="34"/>
    </row>
    <row r="2" spans="1:8" s="33" customFormat="1" ht="20.399999999999999" x14ac:dyDescent="0.25">
      <c r="A2" s="39" t="s">
        <v>38</v>
      </c>
      <c r="B2" s="39"/>
      <c r="C2" s="39"/>
      <c r="D2" s="39"/>
      <c r="E2" s="39"/>
      <c r="F2" s="39"/>
    </row>
    <row r="3" spans="1:8" s="33" customFormat="1" ht="20.399999999999999" x14ac:dyDescent="0.25">
      <c r="A3" s="40" t="s">
        <v>42</v>
      </c>
      <c r="B3" s="40"/>
      <c r="C3" s="40"/>
      <c r="D3" s="40"/>
      <c r="E3" s="40"/>
      <c r="F3" s="40"/>
      <c r="G3" s="40"/>
    </row>
    <row r="4" spans="1:8" s="3" customFormat="1" ht="13.95" customHeight="1" x14ac:dyDescent="0.25">
      <c r="A4" s="5"/>
      <c r="B4" s="6"/>
      <c r="C4" s="41" t="s">
        <v>41</v>
      </c>
      <c r="D4" s="41"/>
      <c r="E4" s="41"/>
      <c r="F4" s="41"/>
    </row>
    <row r="5" spans="1:8" ht="78.599999999999994" customHeight="1" x14ac:dyDescent="0.3">
      <c r="A5" s="7" t="s">
        <v>0</v>
      </c>
      <c r="B5" s="24" t="s">
        <v>1</v>
      </c>
      <c r="C5" s="24" t="s">
        <v>35</v>
      </c>
      <c r="D5" s="24" t="s">
        <v>39</v>
      </c>
      <c r="E5" s="24" t="s">
        <v>40</v>
      </c>
      <c r="F5" s="24" t="s">
        <v>36</v>
      </c>
    </row>
    <row r="6" spans="1:8" ht="33.6" x14ac:dyDescent="0.3">
      <c r="A6" s="8">
        <v>1</v>
      </c>
      <c r="B6" s="9" t="s">
        <v>10</v>
      </c>
      <c r="C6" s="16">
        <f>C7+C13</f>
        <v>10327397383.9</v>
      </c>
      <c r="D6" s="16">
        <f>E6-C6</f>
        <v>-6069990.9300003052</v>
      </c>
      <c r="E6" s="16">
        <v>10321327392.969999</v>
      </c>
      <c r="F6" s="29">
        <f>E6/C6*100</f>
        <v>99.941224388833305</v>
      </c>
    </row>
    <row r="7" spans="1:8" ht="33.6" x14ac:dyDescent="0.3">
      <c r="A7" s="10" t="s">
        <v>11</v>
      </c>
      <c r="B7" s="9" t="s">
        <v>32</v>
      </c>
      <c r="C7" s="16">
        <f>C8+C9+C10+C11+C12</f>
        <v>7687246447.0799999</v>
      </c>
      <c r="D7" s="16">
        <f t="shared" ref="D7:D16" si="0">E7-C7</f>
        <v>-16757830.050000191</v>
      </c>
      <c r="E7" s="16">
        <v>7670488617.0299997</v>
      </c>
      <c r="F7" s="29">
        <f t="shared" ref="F7:F29" si="1">E7/C7*100</f>
        <v>99.782004776803205</v>
      </c>
    </row>
    <row r="8" spans="1:8" ht="50.4" x14ac:dyDescent="0.3">
      <c r="A8" s="11" t="s">
        <v>12</v>
      </c>
      <c r="B8" s="9" t="s">
        <v>28</v>
      </c>
      <c r="C8" s="16">
        <v>4157274995.7600002</v>
      </c>
      <c r="D8" s="16">
        <f t="shared" si="0"/>
        <v>87651400.429999828</v>
      </c>
      <c r="E8" s="16">
        <v>4244926396.1900001</v>
      </c>
      <c r="F8" s="29">
        <f t="shared" si="1"/>
        <v>102.10838591431637</v>
      </c>
    </row>
    <row r="9" spans="1:8" ht="50.4" x14ac:dyDescent="0.3">
      <c r="A9" s="11" t="s">
        <v>13</v>
      </c>
      <c r="B9" s="9" t="s">
        <v>29</v>
      </c>
      <c r="C9" s="16">
        <v>2859534690</v>
      </c>
      <c r="D9" s="16">
        <f t="shared" si="0"/>
        <v>-2351972.0799999237</v>
      </c>
      <c r="E9" s="16">
        <v>2857182717.9200001</v>
      </c>
      <c r="F9" s="29">
        <f t="shared" si="1"/>
        <v>99.917749832228836</v>
      </c>
    </row>
    <row r="10" spans="1:8" ht="84" x14ac:dyDescent="0.3">
      <c r="A10" s="11" t="s">
        <v>15</v>
      </c>
      <c r="B10" s="9" t="s">
        <v>25</v>
      </c>
      <c r="C10" s="16">
        <v>450000000</v>
      </c>
      <c r="D10" s="16"/>
      <c r="E10" s="16">
        <v>450000000</v>
      </c>
      <c r="F10" s="29">
        <f t="shared" si="1"/>
        <v>100</v>
      </c>
    </row>
    <row r="11" spans="1:8" ht="33.6" x14ac:dyDescent="0.3">
      <c r="A11" s="10" t="s">
        <v>16</v>
      </c>
      <c r="B11" s="9" t="s">
        <v>18</v>
      </c>
      <c r="C11" s="16">
        <v>113866673.87</v>
      </c>
      <c r="D11" s="16">
        <f t="shared" si="0"/>
        <v>4272592.049999997</v>
      </c>
      <c r="E11" s="16">
        <v>118139265.92</v>
      </c>
      <c r="F11" s="29">
        <f t="shared" si="1"/>
        <v>103.75227615314202</v>
      </c>
    </row>
    <row r="12" spans="1:8" ht="24.75" customHeight="1" x14ac:dyDescent="0.3">
      <c r="A12" s="11" t="s">
        <v>17</v>
      </c>
      <c r="B12" s="9" t="s">
        <v>14</v>
      </c>
      <c r="C12" s="16">
        <v>106570087.45</v>
      </c>
      <c r="D12" s="16">
        <f t="shared" si="0"/>
        <v>-106329850.45</v>
      </c>
      <c r="E12" s="16">
        <v>240237</v>
      </c>
      <c r="F12" s="29">
        <f>E12/C12*100</f>
        <v>0.22542629526574534</v>
      </c>
    </row>
    <row r="13" spans="1:8" ht="54.75" customHeight="1" x14ac:dyDescent="0.3">
      <c r="A13" s="11" t="s">
        <v>19</v>
      </c>
      <c r="B13" s="9" t="s">
        <v>30</v>
      </c>
      <c r="C13" s="16">
        <v>2640150936.8200002</v>
      </c>
      <c r="D13" s="16">
        <f t="shared" si="0"/>
        <v>10687839.119999886</v>
      </c>
      <c r="E13" s="16">
        <v>2650838775.9400001</v>
      </c>
      <c r="F13" s="29">
        <f t="shared" si="1"/>
        <v>100.404819246163</v>
      </c>
    </row>
    <row r="14" spans="1:8" ht="50.4" x14ac:dyDescent="0.3">
      <c r="A14" s="10" t="s">
        <v>20</v>
      </c>
      <c r="B14" s="9" t="s">
        <v>21</v>
      </c>
      <c r="C14" s="16">
        <v>632220.03</v>
      </c>
      <c r="D14" s="16"/>
      <c r="E14" s="16">
        <v>632220.03</v>
      </c>
      <c r="F14" s="29">
        <f t="shared" si="1"/>
        <v>100</v>
      </c>
    </row>
    <row r="15" spans="1:8" ht="50.4" x14ac:dyDescent="0.3">
      <c r="A15" s="10" t="s">
        <v>22</v>
      </c>
      <c r="B15" s="9" t="s">
        <v>31</v>
      </c>
      <c r="C15" s="16">
        <v>3144886.07</v>
      </c>
      <c r="D15" s="16">
        <f t="shared" si="0"/>
        <v>6069990.9299999997</v>
      </c>
      <c r="E15" s="16">
        <v>9214877</v>
      </c>
      <c r="F15" s="29">
        <f t="shared" si="1"/>
        <v>293.01147306744883</v>
      </c>
    </row>
    <row r="16" spans="1:8" ht="21.75" customHeight="1" x14ac:dyDescent="0.3">
      <c r="A16" s="7"/>
      <c r="B16" s="12" t="s">
        <v>23</v>
      </c>
      <c r="C16" s="28">
        <f>C6+C14+C15</f>
        <v>10331174490</v>
      </c>
      <c r="D16" s="28">
        <f t="shared" si="0"/>
        <v>0</v>
      </c>
      <c r="E16" s="28">
        <v>10331174490</v>
      </c>
      <c r="F16" s="30">
        <f t="shared" si="1"/>
        <v>100</v>
      </c>
    </row>
    <row r="17" spans="1:6" ht="21.75" customHeight="1" x14ac:dyDescent="0.3">
      <c r="A17" s="43" t="s">
        <v>2</v>
      </c>
      <c r="B17" s="43"/>
      <c r="C17" s="13"/>
      <c r="D17" s="22"/>
      <c r="E17" s="4"/>
      <c r="F17" s="25"/>
    </row>
    <row r="18" spans="1:6" ht="34.5" customHeight="1" x14ac:dyDescent="0.3">
      <c r="A18" s="37" t="s">
        <v>34</v>
      </c>
      <c r="B18" s="37"/>
      <c r="C18" s="17">
        <f>1300000000-483296450</f>
        <v>816703550</v>
      </c>
      <c r="D18" s="23"/>
      <c r="E18" s="21">
        <v>816703550</v>
      </c>
      <c r="F18" s="25">
        <f t="shared" si="1"/>
        <v>100</v>
      </c>
    </row>
    <row r="19" spans="1:6" ht="87" customHeight="1" x14ac:dyDescent="0.3">
      <c r="A19" s="37" t="s">
        <v>3</v>
      </c>
      <c r="B19" s="37"/>
      <c r="C19" s="18">
        <v>5888188340</v>
      </c>
      <c r="D19" s="23"/>
      <c r="E19" s="21">
        <v>5888188340</v>
      </c>
      <c r="F19" s="25">
        <f t="shared" si="1"/>
        <v>100</v>
      </c>
    </row>
    <row r="20" spans="1:6" ht="18" customHeight="1" x14ac:dyDescent="0.3">
      <c r="A20" s="37" t="s">
        <v>4</v>
      </c>
      <c r="B20" s="37"/>
      <c r="C20" s="18">
        <v>1742514000</v>
      </c>
      <c r="D20" s="23"/>
      <c r="E20" s="21">
        <v>1742514000</v>
      </c>
      <c r="F20" s="25">
        <f t="shared" si="1"/>
        <v>100</v>
      </c>
    </row>
    <row r="21" spans="1:6" ht="35.25" customHeight="1" x14ac:dyDescent="0.3">
      <c r="A21" s="37" t="s">
        <v>7</v>
      </c>
      <c r="B21" s="37"/>
      <c r="C21" s="18">
        <v>742075400</v>
      </c>
      <c r="D21" s="23"/>
      <c r="E21" s="21">
        <v>742075400</v>
      </c>
      <c r="F21" s="25">
        <f t="shared" si="1"/>
        <v>100</v>
      </c>
    </row>
    <row r="22" spans="1:6" ht="123" customHeight="1" x14ac:dyDescent="0.3">
      <c r="A22" s="37" t="s">
        <v>8</v>
      </c>
      <c r="B22" s="37"/>
      <c r="C22" s="18">
        <v>4000</v>
      </c>
      <c r="D22" s="23"/>
      <c r="E22" s="21">
        <v>4000</v>
      </c>
      <c r="F22" s="25">
        <f t="shared" si="1"/>
        <v>100</v>
      </c>
    </row>
    <row r="23" spans="1:6" ht="51" customHeight="1" x14ac:dyDescent="0.3">
      <c r="A23" s="37" t="s">
        <v>9</v>
      </c>
      <c r="B23" s="37"/>
      <c r="C23" s="18">
        <v>1000</v>
      </c>
      <c r="D23" s="23"/>
      <c r="E23" s="21">
        <v>1000</v>
      </c>
      <c r="F23" s="25">
        <f t="shared" si="1"/>
        <v>100</v>
      </c>
    </row>
    <row r="24" spans="1:6" ht="84" customHeight="1" x14ac:dyDescent="0.3">
      <c r="A24" s="37" t="s">
        <v>24</v>
      </c>
      <c r="B24" s="37"/>
      <c r="C24" s="18">
        <v>5644000</v>
      </c>
      <c r="D24" s="23"/>
      <c r="E24" s="21">
        <v>5644000</v>
      </c>
      <c r="F24" s="25">
        <f t="shared" si="1"/>
        <v>100</v>
      </c>
    </row>
    <row r="25" spans="1:6" ht="72" customHeight="1" x14ac:dyDescent="0.3">
      <c r="A25" s="37" t="s">
        <v>26</v>
      </c>
      <c r="B25" s="37"/>
      <c r="C25" s="18">
        <v>26409000</v>
      </c>
      <c r="D25" s="23"/>
      <c r="E25" s="21">
        <v>26409000</v>
      </c>
      <c r="F25" s="25">
        <f t="shared" si="1"/>
        <v>100</v>
      </c>
    </row>
    <row r="26" spans="1:6" ht="15" customHeight="1" x14ac:dyDescent="0.3">
      <c r="A26" s="42" t="s">
        <v>5</v>
      </c>
      <c r="B26" s="42"/>
      <c r="C26" s="19">
        <v>540000</v>
      </c>
      <c r="D26" s="23"/>
      <c r="E26" s="21">
        <v>540000</v>
      </c>
      <c r="F26" s="25">
        <f t="shared" si="1"/>
        <v>100</v>
      </c>
    </row>
    <row r="27" spans="1:6" ht="51.75" customHeight="1" x14ac:dyDescent="0.3">
      <c r="A27" s="37" t="s">
        <v>33</v>
      </c>
      <c r="B27" s="37"/>
      <c r="C27" s="17">
        <f>1954649000-900000000</f>
        <v>1054649000</v>
      </c>
      <c r="D27" s="23"/>
      <c r="E27" s="21">
        <v>1054649000</v>
      </c>
      <c r="F27" s="25">
        <f t="shared" si="1"/>
        <v>100</v>
      </c>
    </row>
    <row r="28" spans="1:6" ht="83.25" customHeight="1" x14ac:dyDescent="0.3">
      <c r="A28" s="35" t="s">
        <v>27</v>
      </c>
      <c r="B28" s="35"/>
      <c r="C28" s="19">
        <v>54446200</v>
      </c>
      <c r="D28" s="23"/>
      <c r="E28" s="21">
        <v>54446200</v>
      </c>
      <c r="F28" s="25">
        <f t="shared" si="1"/>
        <v>100</v>
      </c>
    </row>
    <row r="29" spans="1:6" ht="27" customHeight="1" x14ac:dyDescent="0.3">
      <c r="A29" s="36" t="s">
        <v>6</v>
      </c>
      <c r="B29" s="36"/>
      <c r="C29" s="20">
        <f>SUM(C18:C28)</f>
        <v>10331174490</v>
      </c>
      <c r="D29" s="27">
        <f t="shared" ref="D29" si="2">E29-C29</f>
        <v>0</v>
      </c>
      <c r="E29" s="20">
        <v>10331174490</v>
      </c>
      <c r="F29" s="26">
        <f t="shared" si="1"/>
        <v>100</v>
      </c>
    </row>
    <row r="30" spans="1:6" ht="16.8" x14ac:dyDescent="0.3">
      <c r="A30" s="5"/>
      <c r="B30" s="14"/>
      <c r="C30" s="15"/>
      <c r="D30" s="4"/>
    </row>
  </sheetData>
  <mergeCells count="17">
    <mergeCell ref="E1:F1"/>
    <mergeCell ref="A2:F2"/>
    <mergeCell ref="A3:G3"/>
    <mergeCell ref="C4:F4"/>
    <mergeCell ref="A26:B26"/>
    <mergeCell ref="A17:B17"/>
    <mergeCell ref="A19:B19"/>
    <mergeCell ref="A20:B20"/>
    <mergeCell ref="A21:B21"/>
    <mergeCell ref="A18:B18"/>
    <mergeCell ref="A28:B28"/>
    <mergeCell ref="A29:B29"/>
    <mergeCell ref="A22:B22"/>
    <mergeCell ref="A23:B23"/>
    <mergeCell ref="A24:B24"/>
    <mergeCell ref="A25:B25"/>
    <mergeCell ref="A27:B27"/>
  </mergeCells>
  <printOptions horizontalCentered="1"/>
  <pageMargins left="0.78740157480314965" right="0.39370078740157483" top="0.59055118110236227" bottom="0.59055118110236227" header="0.19685039370078741" footer="0.31496062992125984"/>
  <pageSetup paperSize="9" scale="55" firstPageNumber="561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gorinaeu</dc:creator>
  <cp:lastModifiedBy>Сафина Яна Олеговна</cp:lastModifiedBy>
  <cp:lastPrinted>2024-03-20T07:06:18Z</cp:lastPrinted>
  <dcterms:created xsi:type="dcterms:W3CDTF">2011-11-22T05:18:13Z</dcterms:created>
  <dcterms:modified xsi:type="dcterms:W3CDTF">2024-03-20T07:27:15Z</dcterms:modified>
</cp:coreProperties>
</file>